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Ngeloz Electrical/Riaan/6. 6.5kVA DB/"/>
    </mc:Choice>
  </mc:AlternateContent>
  <xr:revisionPtr revIDLastSave="129" documentId="13_ncr:1_{7088987E-0C7B-4542-BF81-23A90DC40AF8}" xr6:coauthVersionLast="47" xr6:coauthVersionMax="47" xr10:uidLastSave="{41496722-502D-443F-ADAC-4F194AB9A8CE}"/>
  <bookViews>
    <workbookView xWindow="-120" yWindow="-120" windowWidth="29040" windowHeight="15720" xr2:uid="{00000000-000D-0000-FFFF-FFFF00000000}"/>
  </bookViews>
  <sheets>
    <sheet name="Costing " sheetId="1" r:id="rId1"/>
    <sheet name="6.5kVA DB" sheetId="3" r:id="rId2"/>
    <sheet name="Starter 2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3" i="1" l="1"/>
  <c r="J42" i="1" l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H10" i="1"/>
  <c r="I10" i="1" s="1"/>
  <c r="G8" i="1"/>
  <c r="H8" i="1" s="1"/>
  <c r="I8" i="1" s="1"/>
  <c r="G9" i="1"/>
  <c r="H9" i="1" s="1"/>
  <c r="I9" i="1" s="1"/>
  <c r="G10" i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G56" i="22"/>
  <c r="H56" i="22" s="1"/>
  <c r="I56" i="22" s="1"/>
  <c r="J55" i="22"/>
  <c r="G55" i="22"/>
  <c r="H55" i="22" s="1"/>
  <c r="I55" i="22" s="1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G49" i="22"/>
  <c r="H49" i="22" s="1"/>
  <c r="I49" i="22" s="1"/>
  <c r="J48" i="22"/>
  <c r="H48" i="22"/>
  <c r="I48" i="22" s="1"/>
  <c r="G48" i="22"/>
  <c r="J47" i="22"/>
  <c r="G47" i="22"/>
  <c r="H47" i="22" s="1"/>
  <c r="I47" i="22" s="1"/>
  <c r="J46" i="22"/>
  <c r="G46" i="22"/>
  <c r="H46" i="22" s="1"/>
  <c r="I46" i="22" s="1"/>
  <c r="J45" i="22"/>
  <c r="G45" i="22"/>
  <c r="H45" i="22" s="1"/>
  <c r="I45" i="22" s="1"/>
  <c r="J44" i="22"/>
  <c r="H44" i="22"/>
  <c r="I44" i="22" s="1"/>
  <c r="G44" i="22"/>
  <c r="J43" i="22"/>
  <c r="G43" i="22"/>
  <c r="H43" i="22" s="1"/>
  <c r="I43" i="22" s="1"/>
  <c r="J42" i="22"/>
  <c r="G42" i="22"/>
  <c r="H42" i="22" s="1"/>
  <c r="I42" i="22" s="1"/>
  <c r="J41" i="22"/>
  <c r="G41" i="22"/>
  <c r="H41" i="22" s="1"/>
  <c r="I41" i="22" s="1"/>
  <c r="J40" i="22"/>
  <c r="H40" i="22"/>
  <c r="I40" i="22" s="1"/>
  <c r="G40" i="22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H36" i="22"/>
  <c r="I36" i="22" s="1"/>
  <c r="G36" i="22"/>
  <c r="J35" i="22"/>
  <c r="G35" i="22"/>
  <c r="H35" i="22" s="1"/>
  <c r="I35" i="22" s="1"/>
  <c r="J34" i="22"/>
  <c r="G34" i="22"/>
  <c r="H34" i="22" s="1"/>
  <c r="I34" i="22" s="1"/>
  <c r="J33" i="22"/>
  <c r="G33" i="22"/>
  <c r="H33" i="22" s="1"/>
  <c r="I33" i="22" s="1"/>
  <c r="J32" i="22"/>
  <c r="H32" i="22"/>
  <c r="I32" i="22" s="1"/>
  <c r="G32" i="22"/>
  <c r="J31" i="22"/>
  <c r="G31" i="22"/>
  <c r="H31" i="22" s="1"/>
  <c r="I31" i="22" s="1"/>
  <c r="J30" i="22"/>
  <c r="G30" i="22"/>
  <c r="H30" i="22" s="1"/>
  <c r="I30" i="22" s="1"/>
  <c r="J29" i="22"/>
  <c r="G29" i="22"/>
  <c r="H29" i="22" s="1"/>
  <c r="I29" i="22" s="1"/>
  <c r="J28" i="22"/>
  <c r="H28" i="22"/>
  <c r="I28" i="22" s="1"/>
  <c r="G28" i="22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G6" i="21"/>
  <c r="H6" i="21" s="1"/>
  <c r="I6" i="21" s="1"/>
  <c r="J58" i="20"/>
  <c r="H58" i="20"/>
  <c r="I58" i="20" s="1"/>
  <c r="G58" i="20"/>
  <c r="J57" i="20"/>
  <c r="G57" i="20"/>
  <c r="H57" i="20" s="1"/>
  <c r="I57" i="20" s="1"/>
  <c r="J56" i="20"/>
  <c r="G56" i="20"/>
  <c r="H56" i="20" s="1"/>
  <c r="I56" i="20" s="1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H50" i="20"/>
  <c r="I50" i="20" s="1"/>
  <c r="G50" i="20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G46" i="20"/>
  <c r="H46" i="20" s="1"/>
  <c r="I46" i="20" s="1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H42" i="20"/>
  <c r="I42" i="20" s="1"/>
  <c r="G42" i="20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G38" i="20"/>
  <c r="H38" i="20" s="1"/>
  <c r="I38" i="20" s="1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H34" i="20"/>
  <c r="I34" i="20" s="1"/>
  <c r="G34" i="20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G30" i="20"/>
  <c r="H30" i="20" s="1"/>
  <c r="I30" i="20" s="1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H26" i="20"/>
  <c r="I26" i="20" s="1"/>
  <c r="G26" i="20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G22" i="20"/>
  <c r="H22" i="20" s="1"/>
  <c r="I22" i="20" s="1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H18" i="20"/>
  <c r="I18" i="20" s="1"/>
  <c r="G18" i="20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G14" i="20"/>
  <c r="H14" i="20" s="1"/>
  <c r="I14" i="20" s="1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H10" i="20"/>
  <c r="I10" i="20" s="1"/>
  <c r="G10" i="20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G6" i="20"/>
  <c r="H6" i="20" s="1"/>
  <c r="I6" i="20" s="1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J59" i="18" s="1"/>
  <c r="K72" i="1" s="1"/>
  <c r="J72" i="1" s="1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H25" i="16"/>
  <c r="I25" i="16" s="1"/>
  <c r="G25" i="16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H9" i="16"/>
  <c r="I9" i="16" s="1"/>
  <c r="G9" i="16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H17" i="15"/>
  <c r="I17" i="15" s="1"/>
  <c r="G17" i="15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G9" i="15"/>
  <c r="H9" i="15" s="1"/>
  <c r="I9" i="15" s="1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G13" i="14"/>
  <c r="H13" i="14" s="1"/>
  <c r="I13" i="14" s="1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4" l="1"/>
  <c r="K68" i="1" s="1"/>
  <c r="J59" i="20"/>
  <c r="K74" i="1" s="1"/>
  <c r="J74" i="1" s="1"/>
  <c r="I59" i="14"/>
  <c r="H68" i="1" s="1"/>
  <c r="J59" i="15"/>
  <c r="K69" i="1" s="1"/>
  <c r="J59" i="21"/>
  <c r="K75" i="1" s="1"/>
  <c r="J75" i="1" s="1"/>
  <c r="I59" i="16"/>
  <c r="H70" i="1" s="1"/>
  <c r="I59" i="15"/>
  <c r="H69" i="1" s="1"/>
  <c r="J59" i="16"/>
  <c r="K70" i="1" s="1"/>
  <c r="J59" i="19"/>
  <c r="K73" i="1" s="1"/>
  <c r="J73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 s="1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 s="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 s="1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 s="1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 s="1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 s="1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 s="1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 s="1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 s="1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 s="1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 s="1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 s="1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J59" i="9"/>
  <c r="K60" i="1" s="1"/>
  <c r="J60" i="1" s="1"/>
  <c r="I59" i="12" l="1"/>
  <c r="H59" i="1" s="1"/>
  <c r="I59" i="1" s="1"/>
  <c r="J59" i="12"/>
  <c r="K59" i="1" s="1"/>
  <c r="J59" i="1" s="1"/>
  <c r="I59" i="7"/>
  <c r="H65" i="1" s="1"/>
  <c r="I65" i="1" s="1"/>
  <c r="I59" i="11"/>
  <c r="H61" i="1" s="1"/>
  <c r="I61" i="1" s="1"/>
  <c r="I59" i="4"/>
  <c r="H66" i="1" s="1"/>
  <c r="I66" i="1" s="1"/>
  <c r="I59" i="9"/>
  <c r="H60" i="1" s="1"/>
  <c r="I60" i="1" s="1"/>
  <c r="I59" i="5"/>
  <c r="H58" i="1" s="1"/>
  <c r="I58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<sst xmlns="http://schemas.openxmlformats.org/spreadsheetml/2006/main" count="317" uniqueCount="79">
  <si>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</si>
  <si>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</si>
  <si>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</si>
  <si>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</si>
  <si>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</si>
  <si>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</si>
  <si>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</si>
  <si>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</si>
  <si>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</si>
  <si>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</si>
  <si>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</si>
  <si>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</si>
  <si>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</si>
  <si>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</si>
  <si>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</si>
  <si>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</si>
  <si>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</si>
  <si>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</si>
  <si>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</si>
  <si>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</si>
  <si>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</si>
  <si>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</si>
  <si>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</si>
  <si>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</si>
  <si>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</si>
  <si>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</si>
  <si>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</si>
  <si>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</si>
  <si>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</si>
  <si>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</si>
  <si>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</si>
  <si>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</si>
  <si>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</si>
  <si>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</si>
  <si>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</si>
  <si>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</si>
  <si>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</si>
  <si>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</si>
  <si>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</si>
  <si>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</si>
  <si>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</si>
  <si>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</si>
  <si>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</si>
  <si>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</si>
  <si>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</si>
  <si>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</si>
  <si>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</si>
  <si>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6.5kVA DB</t>
  </si>
  <si>
    <t>Description: 6kVA DB</t>
  </si>
  <si>
    <t>A9F64316</t>
  </si>
  <si>
    <t xml:space="preserve">16A 3P Circuit Breaker </t>
  </si>
  <si>
    <t>T-6500VA</t>
  </si>
  <si>
    <t>6.5kVA 525/230V 1PH Open Trf</t>
  </si>
  <si>
    <t>DF101</t>
  </si>
  <si>
    <t>1P Fuse Holder 32A 10x38mm</t>
  </si>
  <si>
    <t>32A 400V 120kA gG Fuse</t>
  </si>
  <si>
    <t>32A 2P Circuit Breaker</t>
  </si>
  <si>
    <t>A9F64232</t>
  </si>
  <si>
    <t>A9V41240</t>
  </si>
  <si>
    <t>40A 2P E/L 30mA</t>
  </si>
  <si>
    <t>A9F64116</t>
  </si>
  <si>
    <t xml:space="preserve">16A 1P Circuit Breaker </t>
  </si>
  <si>
    <t>A9F64110</t>
  </si>
  <si>
    <t>10A 1P Circuit Breaker</t>
  </si>
  <si>
    <t>A9F64106</t>
  </si>
  <si>
    <t>6A 1P Circuit Breaker</t>
  </si>
  <si>
    <t xml:space="preserve">A9C22813 </t>
  </si>
  <si>
    <t>16A 3NO ICT Contactor 220-240V</t>
  </si>
  <si>
    <t>KM13N</t>
  </si>
  <si>
    <t>Neutral Bar</t>
  </si>
  <si>
    <t>BD10074</t>
  </si>
  <si>
    <t>100A BUSBAR BLOCK</t>
  </si>
  <si>
    <t>Earth Bar</t>
  </si>
  <si>
    <t xml:space="preserve">H500 x W380 x D300 (15 x 15 Way) 3CR12 Powder Coated Orange </t>
  </si>
  <si>
    <t>DB 500x380x300 m/steel orange B26 (Standard Design)</t>
  </si>
  <si>
    <t>SE1090</t>
  </si>
  <si>
    <t>H900 x W700 x D330</t>
  </si>
  <si>
    <t>ID3CR-9</t>
  </si>
  <si>
    <t>Inner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</si>
</sst>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4" fontId="0" fillId="0" borderId="0" xfId="0" applyNumberForma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3"/>
  <sheetViews>
    <sheetView tabSelected="1" topLeftCell="A42" workbookViewId="0">
      <selection activeCell="D87" sqref="D87"/>
    </sheetView>
  </sheetViews>
  <sheetFormatPr defaultRowHeight="12.75" x14ac:dyDescent="0.2"/>
  <cols>
    <col min="1" max="1" width="5.5703125" customWidth="1"/>
    <col min="2" max="2" width="25.7109375" customWidth="1"/>
    <col min="3" max="3" width="28.140625" customWidth="1"/>
    <col min="4" max="4" width="59.140625" style="2" bestFit="1" customWidth="1"/>
    <col min="5" max="5" width="6.85546875" hidden="1" customWidth="1"/>
    <col min="6" max="6" width="12.7109375" style="3" customWidth="1"/>
    <col min="7" max="7" width="8.7109375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>
        <f>I100</f>
        <v>19094.409</v>
      </c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48" t="s">
        <v>15</v>
      </c>
      <c r="C6" s="51"/>
      <c r="D6" s="52"/>
      <c r="E6" s="6"/>
      <c r="F6" s="7"/>
      <c r="G6" s="6"/>
      <c r="H6" s="8"/>
      <c r="I6" s="8"/>
      <c r="J6" s="9"/>
      <c r="K6" s="16"/>
    </row>
    <row r="7" spans="1:11" x14ac:dyDescent="0.2">
      <c r="A7" s="19"/>
      <c r="B7" s="6"/>
      <c r="C7" s="42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">
      <c r="A8" s="44"/>
      <c r="B8" s="6"/>
      <c r="C8" s="42"/>
      <c r="D8" s="21"/>
      <c r="E8" s="6">
        <v>1</v>
      </c>
      <c r="F8" s="7"/>
      <c r="G8" s="6">
        <f t="shared" ref="G8:G19" si="0">SUM(E8-F8)</f>
        <v>1</v>
      </c>
      <c r="H8" s="8">
        <f t="shared" ref="H8:H19" si="1">SUM(D8*G8)</f>
        <v>0</v>
      </c>
      <c r="I8" s="8">
        <f t="shared" ref="I8:I19" si="2">SUM(H8*A8)</f>
        <v>0</v>
      </c>
      <c r="J8" s="6">
        <f t="shared" ref="J8:J19" si="3">SUM(K8*A8)</f>
        <v>0</v>
      </c>
      <c r="K8" s="17"/>
    </row>
    <row r="9" spans="1:11" x14ac:dyDescent="0.2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44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44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44"/>
      <c r="B12" s="6"/>
      <c r="C12" s="42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44"/>
      <c r="B13" s="6"/>
      <c r="C13" s="42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44"/>
      <c r="B14" s="6"/>
      <c r="C14" s="42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44"/>
      <c r="B15" s="6"/>
      <c r="C15" s="42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44"/>
      <c r="B16" s="6"/>
      <c r="C16" s="42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44"/>
      <c r="B17" s="6"/>
      <c r="C17" s="42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44"/>
      <c r="B18" s="6"/>
      <c r="C18" s="42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44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44"/>
      <c r="B20" s="6"/>
      <c r="C20" s="42"/>
      <c r="D20" s="40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">
      <c r="A21" s="44"/>
      <c r="B21" s="6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/>
    </row>
    <row r="22" spans="1:11" ht="12" customHeight="1" x14ac:dyDescent="0.2">
      <c r="A22" s="44"/>
      <c r="B22" s="6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/>
    </row>
    <row r="23" spans="1:11" x14ac:dyDescent="0.2">
      <c r="A23" s="44"/>
      <c r="B23" s="6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/>
    </row>
    <row r="24" spans="1:11" x14ac:dyDescent="0.2">
      <c r="A24" s="19"/>
      <c r="B24" s="6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/>
    </row>
    <row r="25" spans="1:11" x14ac:dyDescent="0.2">
      <c r="A25" s="19"/>
      <c r="B25" s="6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">
      <c r="A26" s="19"/>
      <c r="B26" s="6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">
      <c r="A27" s="19"/>
      <c r="B27" s="6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">
      <c r="A37" s="19"/>
      <c r="B37" s="53" t="s">
        <v>16</v>
      </c>
      <c r="C37" s="54"/>
      <c r="D37" s="55"/>
      <c r="E37" s="6"/>
      <c r="F37" s="7"/>
      <c r="G37" s="6"/>
      <c r="H37" s="8"/>
      <c r="I37" s="8"/>
      <c r="J37" s="6"/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48" t="s">
        <v>25</v>
      </c>
      <c r="C40" s="49"/>
      <c r="D40" s="50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48" t="s">
        <v>17</v>
      </c>
      <c r="C56" s="49"/>
      <c r="D56" s="50"/>
      <c r="E56" s="6"/>
      <c r="F56" s="7"/>
      <c r="G56" s="6"/>
      <c r="H56" s="8"/>
      <c r="I56" s="8"/>
      <c r="J56" s="6"/>
      <c r="K56" s="17"/>
    </row>
    <row r="57" spans="1:11" x14ac:dyDescent="0.2">
      <c r="A57" s="19">
        <v>1</v>
      </c>
      <c r="B57" s="6" t="s">
        <v>35</v>
      </c>
      <c r="C57" s="6" t="s">
        <v>47</v>
      </c>
      <c r="D57" s="21"/>
      <c r="E57" s="6">
        <v>1</v>
      </c>
      <c r="F57" s="7"/>
      <c r="G57" s="6">
        <f t="shared" si="4"/>
        <v>1</v>
      </c>
      <c r="H57" s="8">
        <f>'6.5kVA DB'!I59</f>
        <v>13147.15</v>
      </c>
      <c r="I57" s="8">
        <f t="shared" si="6"/>
        <v>13147.15</v>
      </c>
      <c r="J57" s="6">
        <f t="shared" si="7"/>
        <v>375</v>
      </c>
      <c r="K57" s="16">
        <f>'6.5kVA DB'!J59</f>
        <v>375</v>
      </c>
    </row>
    <row r="58" spans="1:11" x14ac:dyDescent="0.2">
      <c r="A58" s="19"/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'Starter 2'!I59</f>
        <v>0</v>
      </c>
      <c r="I58" s="8">
        <f t="shared" si="6"/>
        <v>0</v>
      </c>
      <c r="J58" s="6">
        <f t="shared" si="7"/>
        <v>0</v>
      </c>
      <c r="K58" s="16">
        <f>'Starter 2'!J59</f>
        <v>0</v>
      </c>
    </row>
    <row r="59" spans="1:11" x14ac:dyDescent="0.2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x14ac:dyDescent="0.2">
      <c r="A77" s="19"/>
      <c r="B77" s="48" t="s">
        <v>24</v>
      </c>
      <c r="C77" s="49"/>
      <c r="D77" s="50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">
      <c r="A91" s="19">
        <v>1</v>
      </c>
      <c r="B91" s="6" t="s">
        <v>18</v>
      </c>
      <c r="C91" s="6"/>
      <c r="D91" s="21">
        <v>200</v>
      </c>
      <c r="E91" s="6">
        <v>1</v>
      </c>
      <c r="F91" s="7"/>
      <c r="G91" s="6">
        <f t="shared" si="4"/>
        <v>1</v>
      </c>
      <c r="H91" s="8">
        <f t="shared" si="5"/>
        <v>200</v>
      </c>
      <c r="I91" s="8">
        <f t="shared" si="6"/>
        <v>200</v>
      </c>
      <c r="J91" s="6">
        <f t="shared" si="7"/>
        <v>30</v>
      </c>
      <c r="K91" s="17">
        <v>30</v>
      </c>
    </row>
    <row r="92" spans="1:11" ht="13.5" thickBot="1" x14ac:dyDescent="0.25">
      <c r="A92" s="27">
        <v>1</v>
      </c>
      <c r="B92" s="28" t="s">
        <v>19</v>
      </c>
      <c r="C92" s="28"/>
      <c r="D92" s="29">
        <v>200</v>
      </c>
      <c r="E92" s="28">
        <v>1</v>
      </c>
      <c r="F92" s="30"/>
      <c r="G92" s="28">
        <f t="shared" si="4"/>
        <v>1</v>
      </c>
      <c r="H92" s="31">
        <f t="shared" si="5"/>
        <v>200</v>
      </c>
      <c r="I92" s="31">
        <f t="shared" si="6"/>
        <v>200</v>
      </c>
      <c r="J92" s="28">
        <f t="shared" si="7"/>
        <v>0</v>
      </c>
      <c r="K92" s="32"/>
    </row>
    <row r="93" spans="1:11" ht="15.75" x14ac:dyDescent="0.25">
      <c r="B93" s="20" t="s">
        <v>8</v>
      </c>
      <c r="I93" s="4">
        <f>SUM(I7:I92)</f>
        <v>13547.15</v>
      </c>
      <c r="J93" s="5">
        <f>SUM(J7:J92)</f>
        <v>405</v>
      </c>
    </row>
    <row r="94" spans="1:11" ht="15.75" x14ac:dyDescent="0.25">
      <c r="B94" s="20" t="s">
        <v>11</v>
      </c>
      <c r="D94" s="33">
        <v>0.06</v>
      </c>
      <c r="E94">
        <f>SUM(I93*(1+D94))</f>
        <v>14359.979000000001</v>
      </c>
      <c r="G94" s="4">
        <f>SUM(E94-I93)</f>
        <v>812.82900000000154</v>
      </c>
      <c r="I94" s="4">
        <f>SUM(G94)</f>
        <v>812.82900000000154</v>
      </c>
    </row>
    <row r="95" spans="1:11" ht="15.75" x14ac:dyDescent="0.25">
      <c r="B95" s="20" t="s">
        <v>12</v>
      </c>
      <c r="D95" s="45">
        <v>0.2</v>
      </c>
      <c r="E95">
        <f>SUM(I93*(1+D95))</f>
        <v>16256.579999999998</v>
      </c>
      <c r="G95" s="4">
        <f>SUM(E95-I93)</f>
        <v>2709.4299999999985</v>
      </c>
      <c r="I95" s="4">
        <f>SUM(G95)</f>
        <v>2709.4299999999985</v>
      </c>
    </row>
    <row r="96" spans="1:11" ht="15.75" x14ac:dyDescent="0.25">
      <c r="A96">
        <f>SUM(J93/60)</f>
        <v>6.75</v>
      </c>
      <c r="B96" s="20" t="s">
        <v>13</v>
      </c>
      <c r="D96" s="2">
        <v>300</v>
      </c>
      <c r="I96" s="4">
        <f>SUM(A96*D96)</f>
        <v>2025</v>
      </c>
    </row>
    <row r="97" spans="2:11" ht="15.75" x14ac:dyDescent="0.25">
      <c r="B97" s="20" t="s">
        <v>14</v>
      </c>
      <c r="I97" s="4">
        <f>SUM(I93:I96)</f>
        <v>19094.409</v>
      </c>
    </row>
    <row r="99" spans="2:11" ht="15.75" x14ac:dyDescent="0.25">
      <c r="B99" s="20" t="s">
        <v>28</v>
      </c>
    </row>
    <row r="100" spans="2:11" ht="15.75" x14ac:dyDescent="0.25">
      <c r="B100" s="20" t="s">
        <v>29</v>
      </c>
      <c r="I100" s="4">
        <f>SUM(I97:I99)</f>
        <v>19094.409</v>
      </c>
    </row>
    <row r="102" spans="2:11" x14ac:dyDescent="0.2">
      <c r="D102" s="2" t="s">
        <v>73</v>
      </c>
      <c r="I102" s="21">
        <v>4220</v>
      </c>
    </row>
    <row r="103" spans="2:11" x14ac:dyDescent="0.2">
      <c r="I103" s="4">
        <f>SUM(I100:I102)</f>
        <v>23314.409</v>
      </c>
      <c r="K103" s="56">
        <v>25423</v>
      </c>
    </row>
  </sheetData>
  <protectedRanges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  <protectedRange sqref="I102" name="Range1_5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B15" sqref="B15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F29" sqref="F29:F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F30" sqref="F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32" sqref="C32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F28" sqref="F28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H27" sqref="H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H29" sqref="H29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workbookViewId="0">
      <selection activeCell="C7" sqref="C7"/>
    </sheetView>
  </sheetViews>
  <sheetFormatPr defaultRowHeight="12.75" x14ac:dyDescent="0.2"/>
  <cols>
    <col min="1" max="1" width="5.7109375" customWidth="1"/>
    <col min="2" max="2" width="25.7109375" customWidth="1"/>
    <col min="3" max="3" width="59.140625" style="41" bestFit="1" customWidth="1"/>
    <col min="4" max="4" width="17" style="2" customWidth="1"/>
    <col min="5" max="5" width="4.28515625" hidden="1" customWidth="1"/>
    <col min="6" max="6" width="12.7109375" style="3" customWidth="1"/>
    <col min="7" max="7" width="3.42578125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2" spans="1:11" x14ac:dyDescent="0.2">
      <c r="C2"/>
    </row>
    <row r="3" spans="1:11" s="20" customFormat="1" ht="15.75" x14ac:dyDescent="0.25">
      <c r="A3" s="20" t="s">
        <v>48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42" t="s">
        <v>73</v>
      </c>
      <c r="D7" s="21">
        <v>4220</v>
      </c>
      <c r="E7" s="6">
        <v>1</v>
      </c>
      <c r="F7" s="7">
        <v>1</v>
      </c>
      <c r="G7" s="6">
        <f t="shared" si="0"/>
        <v>0</v>
      </c>
      <c r="H7" s="8">
        <f t="shared" ref="H7:H38" si="1">SUM(D7*G7)</f>
        <v>0</v>
      </c>
      <c r="I7" s="8">
        <f t="shared" ref="I7:I38" si="2">SUM(H7*A7)</f>
        <v>0</v>
      </c>
      <c r="J7" s="6">
        <f t="shared" ref="J7:J38" si="3">SUM(K7*A7)</f>
        <v>0</v>
      </c>
      <c r="K7" s="17">
        <v>60</v>
      </c>
    </row>
    <row r="8" spans="1:11" x14ac:dyDescent="0.2">
      <c r="A8" s="19"/>
      <c r="B8" s="6"/>
      <c r="C8" s="42" t="s">
        <v>74</v>
      </c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>
        <v>1</v>
      </c>
      <c r="B9" s="6" t="s">
        <v>49</v>
      </c>
      <c r="C9" s="42" t="s">
        <v>50</v>
      </c>
      <c r="D9" s="21">
        <v>963</v>
      </c>
      <c r="E9" s="6">
        <v>1</v>
      </c>
      <c r="F9" s="7">
        <v>0.65</v>
      </c>
      <c r="G9" s="6">
        <f t="shared" si="0"/>
        <v>0.35</v>
      </c>
      <c r="H9" s="8">
        <f t="shared" si="1"/>
        <v>337.04999999999995</v>
      </c>
      <c r="I9" s="8">
        <f t="shared" si="2"/>
        <v>337.04999999999995</v>
      </c>
      <c r="J9" s="6">
        <f t="shared" si="3"/>
        <v>30</v>
      </c>
      <c r="K9" s="17">
        <v>30</v>
      </c>
    </row>
    <row r="10" spans="1:11" x14ac:dyDescent="0.2">
      <c r="A10" s="19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>
        <v>1</v>
      </c>
      <c r="B11" s="6" t="s">
        <v>51</v>
      </c>
      <c r="C11" s="42" t="s">
        <v>52</v>
      </c>
      <c r="D11" s="21">
        <v>9897</v>
      </c>
      <c r="E11" s="6">
        <v>1</v>
      </c>
      <c r="F11" s="7"/>
      <c r="G11" s="6">
        <f t="shared" si="0"/>
        <v>1</v>
      </c>
      <c r="H11" s="8">
        <f t="shared" si="1"/>
        <v>9897</v>
      </c>
      <c r="I11" s="8">
        <f t="shared" si="2"/>
        <v>9897</v>
      </c>
      <c r="J11" s="6">
        <f t="shared" si="3"/>
        <v>60</v>
      </c>
      <c r="K11" s="17">
        <v>60</v>
      </c>
    </row>
    <row r="12" spans="1:11" x14ac:dyDescent="0.2">
      <c r="A12" s="19"/>
      <c r="B12" s="6"/>
      <c r="C12" s="42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>
        <v>2</v>
      </c>
      <c r="B13" s="6" t="s">
        <v>53</v>
      </c>
      <c r="C13" s="42" t="s">
        <v>54</v>
      </c>
      <c r="D13" s="21">
        <v>195</v>
      </c>
      <c r="E13" s="6">
        <v>1</v>
      </c>
      <c r="F13" s="7">
        <v>0.5</v>
      </c>
      <c r="G13" s="6">
        <f t="shared" si="0"/>
        <v>0.5</v>
      </c>
      <c r="H13" s="8">
        <f t="shared" si="1"/>
        <v>97.5</v>
      </c>
      <c r="I13" s="8">
        <f t="shared" si="2"/>
        <v>195</v>
      </c>
      <c r="J13" s="6">
        <f t="shared" si="3"/>
        <v>20</v>
      </c>
      <c r="K13" s="17">
        <v>10</v>
      </c>
    </row>
    <row r="14" spans="1:11" x14ac:dyDescent="0.2">
      <c r="A14" s="19">
        <v>2</v>
      </c>
      <c r="B14" s="6">
        <v>420032</v>
      </c>
      <c r="C14" s="41" t="s">
        <v>55</v>
      </c>
      <c r="D14" s="21">
        <v>14</v>
      </c>
      <c r="E14" s="6">
        <v>1</v>
      </c>
      <c r="F14" s="7">
        <v>0.5</v>
      </c>
      <c r="G14" s="6">
        <f t="shared" si="0"/>
        <v>0.5</v>
      </c>
      <c r="H14" s="8">
        <f t="shared" si="1"/>
        <v>7</v>
      </c>
      <c r="I14" s="8">
        <f t="shared" si="2"/>
        <v>14</v>
      </c>
      <c r="J14" s="6">
        <f t="shared" si="3"/>
        <v>10</v>
      </c>
      <c r="K14" s="17">
        <v>5</v>
      </c>
    </row>
    <row r="15" spans="1:11" x14ac:dyDescent="0.2">
      <c r="A15" s="19"/>
      <c r="B15" s="6"/>
      <c r="C15" s="42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>
        <v>1</v>
      </c>
      <c r="B16" s="6" t="s">
        <v>57</v>
      </c>
      <c r="C16" s="42" t="s">
        <v>56</v>
      </c>
      <c r="D16" s="21">
        <v>798</v>
      </c>
      <c r="E16" s="6">
        <v>1</v>
      </c>
      <c r="F16" s="7">
        <v>0.65</v>
      </c>
      <c r="G16" s="6">
        <f t="shared" si="0"/>
        <v>0.35</v>
      </c>
      <c r="H16" s="8">
        <f t="shared" si="1"/>
        <v>279.29999999999995</v>
      </c>
      <c r="I16" s="8">
        <f t="shared" si="2"/>
        <v>279.29999999999995</v>
      </c>
      <c r="J16" s="6">
        <f t="shared" si="3"/>
        <v>20</v>
      </c>
      <c r="K16" s="17">
        <v>20</v>
      </c>
    </row>
    <row r="17" spans="1:11" x14ac:dyDescent="0.2">
      <c r="A17" s="19">
        <v>1</v>
      </c>
      <c r="B17" s="6" t="s">
        <v>58</v>
      </c>
      <c r="C17" s="42" t="s">
        <v>59</v>
      </c>
      <c r="D17" s="21">
        <v>3010</v>
      </c>
      <c r="E17" s="6">
        <v>1</v>
      </c>
      <c r="F17" s="7">
        <v>0.65</v>
      </c>
      <c r="G17" s="6">
        <f t="shared" si="0"/>
        <v>0.35</v>
      </c>
      <c r="H17" s="8">
        <f t="shared" si="1"/>
        <v>1053.5</v>
      </c>
      <c r="I17" s="8">
        <f t="shared" si="2"/>
        <v>1053.5</v>
      </c>
      <c r="J17" s="6">
        <f t="shared" si="3"/>
        <v>20</v>
      </c>
      <c r="K17" s="17">
        <v>20</v>
      </c>
    </row>
    <row r="18" spans="1:11" x14ac:dyDescent="0.2">
      <c r="A18" s="19">
        <v>1</v>
      </c>
      <c r="B18" s="6" t="s">
        <v>68</v>
      </c>
      <c r="C18" s="42" t="s">
        <v>69</v>
      </c>
      <c r="D18" s="21">
        <v>77</v>
      </c>
      <c r="E18" s="6">
        <v>1</v>
      </c>
      <c r="F18" s="7">
        <v>0.45</v>
      </c>
      <c r="G18" s="6">
        <f t="shared" si="0"/>
        <v>0.55000000000000004</v>
      </c>
      <c r="H18" s="8">
        <f t="shared" si="1"/>
        <v>42.35</v>
      </c>
      <c r="I18" s="8">
        <f t="shared" si="2"/>
        <v>42.35</v>
      </c>
      <c r="J18" s="6">
        <f t="shared" si="3"/>
        <v>5</v>
      </c>
      <c r="K18" s="17">
        <v>5</v>
      </c>
    </row>
    <row r="19" spans="1:11" x14ac:dyDescent="0.2">
      <c r="A19" s="19">
        <v>2</v>
      </c>
      <c r="B19" s="6" t="s">
        <v>60</v>
      </c>
      <c r="C19" s="42" t="s">
        <v>61</v>
      </c>
      <c r="D19" s="21">
        <v>210</v>
      </c>
      <c r="E19" s="6">
        <v>1</v>
      </c>
      <c r="F19" s="7">
        <v>0.65</v>
      </c>
      <c r="G19" s="6">
        <f t="shared" si="0"/>
        <v>0.35</v>
      </c>
      <c r="H19" s="8">
        <f t="shared" si="1"/>
        <v>73.5</v>
      </c>
      <c r="I19" s="8">
        <f t="shared" si="2"/>
        <v>147</v>
      </c>
      <c r="J19" s="6">
        <f t="shared" si="3"/>
        <v>20</v>
      </c>
      <c r="K19" s="17">
        <v>10</v>
      </c>
    </row>
    <row r="20" spans="1:11" x14ac:dyDescent="0.2">
      <c r="A20" s="19">
        <v>3</v>
      </c>
      <c r="B20" s="6" t="s">
        <v>62</v>
      </c>
      <c r="C20" s="41" t="s">
        <v>63</v>
      </c>
      <c r="D20" s="21">
        <v>210</v>
      </c>
      <c r="E20" s="6">
        <v>1</v>
      </c>
      <c r="F20" s="7">
        <v>0.65</v>
      </c>
      <c r="G20" s="6">
        <f t="shared" si="0"/>
        <v>0.35</v>
      </c>
      <c r="H20" s="8">
        <f t="shared" si="1"/>
        <v>73.5</v>
      </c>
      <c r="I20" s="8">
        <f t="shared" si="2"/>
        <v>220.5</v>
      </c>
      <c r="J20" s="6">
        <f t="shared" si="3"/>
        <v>30</v>
      </c>
      <c r="K20" s="17">
        <v>10</v>
      </c>
    </row>
    <row r="21" spans="1:11" x14ac:dyDescent="0.2">
      <c r="A21" s="19">
        <v>1</v>
      </c>
      <c r="B21" s="6" t="s">
        <v>64</v>
      </c>
      <c r="C21" s="42" t="s">
        <v>65</v>
      </c>
      <c r="D21" s="21">
        <v>210</v>
      </c>
      <c r="E21" s="6">
        <v>1</v>
      </c>
      <c r="F21" s="7">
        <v>0.65</v>
      </c>
      <c r="G21" s="6">
        <f t="shared" si="0"/>
        <v>0.35</v>
      </c>
      <c r="H21" s="8">
        <f t="shared" si="1"/>
        <v>73.5</v>
      </c>
      <c r="I21" s="8">
        <f t="shared" si="2"/>
        <v>73.5</v>
      </c>
      <c r="J21" s="6">
        <f t="shared" si="3"/>
        <v>10</v>
      </c>
      <c r="K21" s="17">
        <v>10</v>
      </c>
    </row>
    <row r="22" spans="1:11" x14ac:dyDescent="0.2">
      <c r="A22" s="19">
        <v>1</v>
      </c>
      <c r="B22" s="6" t="s">
        <v>66</v>
      </c>
      <c r="C22" s="42" t="s">
        <v>67</v>
      </c>
      <c r="D22" s="21">
        <v>777</v>
      </c>
      <c r="E22" s="6">
        <v>1</v>
      </c>
      <c r="F22" s="7">
        <v>0.65</v>
      </c>
      <c r="G22" s="6">
        <f t="shared" si="0"/>
        <v>0.35</v>
      </c>
      <c r="H22" s="8">
        <f t="shared" si="1"/>
        <v>271.95</v>
      </c>
      <c r="I22" s="8">
        <f t="shared" si="2"/>
        <v>271.95</v>
      </c>
      <c r="J22" s="6">
        <f t="shared" si="3"/>
        <v>30</v>
      </c>
      <c r="K22" s="17">
        <v>30</v>
      </c>
    </row>
    <row r="23" spans="1:11" x14ac:dyDescent="0.2">
      <c r="A23" s="19"/>
      <c r="B23" s="6"/>
      <c r="C23" s="42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>
        <v>1</v>
      </c>
      <c r="B24" s="6" t="s">
        <v>70</v>
      </c>
      <c r="C24" s="42" t="s">
        <v>71</v>
      </c>
      <c r="D24" s="40">
        <v>266</v>
      </c>
      <c r="E24" s="6">
        <v>1</v>
      </c>
      <c r="F24" s="7"/>
      <c r="G24" s="6">
        <f t="shared" si="0"/>
        <v>1</v>
      </c>
      <c r="H24" s="8">
        <f t="shared" si="1"/>
        <v>266</v>
      </c>
      <c r="I24" s="8">
        <f t="shared" si="2"/>
        <v>266</v>
      </c>
      <c r="J24" s="6">
        <f t="shared" si="3"/>
        <v>60</v>
      </c>
      <c r="K24" s="17">
        <v>60</v>
      </c>
    </row>
    <row r="25" spans="1:11" x14ac:dyDescent="0.2">
      <c r="A25" s="19">
        <v>1</v>
      </c>
      <c r="B25" s="6"/>
      <c r="C25" s="42" t="s">
        <v>72</v>
      </c>
      <c r="D25" s="21">
        <v>350</v>
      </c>
      <c r="E25" s="6">
        <v>1</v>
      </c>
      <c r="F25" s="7"/>
      <c r="G25" s="6">
        <f t="shared" si="0"/>
        <v>1</v>
      </c>
      <c r="H25" s="8">
        <f t="shared" si="1"/>
        <v>350</v>
      </c>
      <c r="I25" s="8">
        <f t="shared" si="2"/>
        <v>350</v>
      </c>
      <c r="J25" s="6">
        <f t="shared" si="3"/>
        <v>60</v>
      </c>
      <c r="K25" s="17">
        <v>60</v>
      </c>
    </row>
    <row r="26" spans="1:11" x14ac:dyDescent="0.2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 t="s">
        <v>75</v>
      </c>
      <c r="C28" s="42" t="s">
        <v>76</v>
      </c>
      <c r="D28" s="21">
        <v>9250</v>
      </c>
      <c r="E28" s="6">
        <v>1</v>
      </c>
      <c r="F28" s="7">
        <v>0.45</v>
      </c>
      <c r="G28" s="6">
        <f t="shared" si="0"/>
        <v>0.55000000000000004</v>
      </c>
      <c r="H28" s="8">
        <f t="shared" si="1"/>
        <v>5087.5</v>
      </c>
      <c r="I28" s="8">
        <f t="shared" si="2"/>
        <v>0</v>
      </c>
      <c r="J28" s="6">
        <f t="shared" si="3"/>
        <v>0</v>
      </c>
      <c r="K28" s="17">
        <v>30</v>
      </c>
    </row>
    <row r="29" spans="1:11" x14ac:dyDescent="0.2">
      <c r="A29" s="19"/>
      <c r="B29" s="6" t="s">
        <v>77</v>
      </c>
      <c r="C29" s="42" t="s">
        <v>78</v>
      </c>
      <c r="D29" s="21">
        <v>2910</v>
      </c>
      <c r="E29" s="6">
        <v>1</v>
      </c>
      <c r="F29" s="7">
        <v>0.45</v>
      </c>
      <c r="G29" s="6">
        <f t="shared" si="0"/>
        <v>0.55000000000000004</v>
      </c>
      <c r="H29" s="8">
        <f t="shared" si="1"/>
        <v>1600.5000000000002</v>
      </c>
      <c r="I29" s="8">
        <f t="shared" si="2"/>
        <v>0</v>
      </c>
      <c r="J29" s="6">
        <f t="shared" si="3"/>
        <v>0</v>
      </c>
      <c r="K29" s="17">
        <v>20</v>
      </c>
    </row>
    <row r="30" spans="1:11" x14ac:dyDescent="0.2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.5" thickBot="1" x14ac:dyDescent="0.25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75" x14ac:dyDescent="0.25">
      <c r="B59" s="20" t="s">
        <v>8</v>
      </c>
      <c r="I59" s="4">
        <f>SUM(I6:I58)</f>
        <v>13147.15</v>
      </c>
      <c r="J59" s="5">
        <f>SUM(J6:J58)</f>
        <v>375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6:D23 A25:D58 A24" name="Range1"/>
    <protectedRange sqref="F6:F23 F25:F58" name="Range2"/>
    <protectedRange sqref="K6:K58" name="Range3"/>
    <protectedRange sqref="A1:B3 D1:K3" name="Range6"/>
    <protectedRange sqref="C1:C3" name="Range6_2"/>
    <protectedRange sqref="F24" name="Range2_2"/>
    <protectedRange sqref="B24:D24" name="Range1_2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I30" sqref="I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H22" sqref="H22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A6" sqref="A6:A29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">
      <c r="A7" s="19"/>
      <c r="B7" s="6"/>
      <c r="C7" s="42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42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0</v>
      </c>
      <c r="I12" s="8">
        <f t="shared" ref="I12:I58" si="6">SUM(H12*A12)</f>
        <v>0</v>
      </c>
      <c r="J12" s="6">
        <f t="shared" ref="J12:J58" si="7">SUM(K12*A12)</f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4"/>
        <v>1</v>
      </c>
      <c r="H13" s="8">
        <f t="shared" si="5"/>
        <v>0</v>
      </c>
      <c r="I13" s="8">
        <f t="shared" si="6"/>
        <v>0</v>
      </c>
      <c r="J13" s="6">
        <f t="shared" si="7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4"/>
        <v>1</v>
      </c>
      <c r="H14" s="8">
        <f t="shared" si="5"/>
        <v>0</v>
      </c>
      <c r="I14" s="8">
        <f t="shared" si="6"/>
        <v>0</v>
      </c>
      <c r="J14" s="6">
        <f t="shared" si="7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4"/>
        <v>1</v>
      </c>
      <c r="H15" s="8">
        <f t="shared" si="5"/>
        <v>0</v>
      </c>
      <c r="I15" s="8">
        <f t="shared" si="6"/>
        <v>0</v>
      </c>
      <c r="J15" s="6">
        <f t="shared" si="7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4"/>
        <v>1</v>
      </c>
      <c r="H16" s="8">
        <f t="shared" si="5"/>
        <v>0</v>
      </c>
      <c r="I16" s="8">
        <f t="shared" si="6"/>
        <v>0</v>
      </c>
      <c r="J16" s="6">
        <f t="shared" si="7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4"/>
        <v>1</v>
      </c>
      <c r="H17" s="8">
        <f t="shared" si="5"/>
        <v>0</v>
      </c>
      <c r="I17" s="8">
        <f t="shared" si="6"/>
        <v>0</v>
      </c>
      <c r="J17" s="6">
        <f t="shared" si="7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4"/>
        <v>1</v>
      </c>
      <c r="H19" s="8">
        <f t="shared" si="5"/>
        <v>0</v>
      </c>
      <c r="I19" s="8">
        <f t="shared" si="6"/>
        <v>0</v>
      </c>
      <c r="J19" s="6">
        <f t="shared" si="7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4"/>
        <v>1</v>
      </c>
      <c r="H21" s="8">
        <f t="shared" si="5"/>
        <v>0</v>
      </c>
      <c r="I21" s="8">
        <f t="shared" si="6"/>
        <v>0</v>
      </c>
      <c r="J21" s="6">
        <f t="shared" si="7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4"/>
        <v>1</v>
      </c>
      <c r="H22" s="8">
        <f t="shared" si="5"/>
        <v>0</v>
      </c>
      <c r="I22" s="8">
        <f t="shared" si="6"/>
        <v>0</v>
      </c>
      <c r="J22" s="6">
        <f t="shared" si="7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30:D58 B12:C21 B29:D29 B23:C28" name="Range1_1"/>
    <protectedRange sqref="F29:F58" name="Range2_1"/>
    <protectedRange sqref="K23:K58 K12:K21" name="Range3_1"/>
    <protectedRange sqref="B22:C22" name="Range1_2"/>
    <protectedRange sqref="K22" name="Range3_2"/>
    <protectedRange sqref="A1:B3 D1:K3" name="Range6_1"/>
    <protectedRange sqref="C1:C3" name="Range6_2"/>
    <protectedRange sqref="A6:D6 B7:C11 A7:A29 D7:D28" name="Range1"/>
    <protectedRange sqref="F6:F28" name="Range2"/>
    <protectedRange sqref="K6:K11" name="Range3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A6" sqref="A6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"/>
    <protectedRange sqref="A23:D58 A6:B21 C7:D21" name="Range1_1"/>
    <protectedRange sqref="F6:F21 F23:F58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B30" sqref="B30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_1"/>
    <protectedRange sqref="A23:D58 A6:B21 C7:D21" name="Range1_1_1"/>
    <protectedRange sqref="F6:F21 F23:F58" name="Range2_1_1"/>
    <protectedRange sqref="K6:K21 K23:K58" name="Range3_1_1"/>
    <protectedRange sqref="A22:D22" name="Range1_2_1"/>
    <protectedRange sqref="F22" name="Range2_2_1"/>
    <protectedRange sqref="K22" name="Range3_2_1"/>
    <protectedRange sqref="C6:D6" name="Range1_1_1_1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27" sqref="C27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B24" sqref="B24"/>
    </sheetView>
  </sheetViews>
  <sheetFormatPr defaultRowHeight="12.75" x14ac:dyDescent="0.2"/>
  <cols>
    <col min="1" max="1" width="5.85546875" customWidth="1"/>
    <col min="2" max="2" width="28.5703125" customWidth="1"/>
    <col min="3" max="3" width="25.855468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10:K58" name="Range3"/>
    <protectedRange sqref="F10:F58" name="Range2"/>
    <protectedRange sqref="A10:D58" name="Range1"/>
    <protectedRange sqref="A6:D8" name="Range1_1"/>
    <protectedRange sqref="F6:F8" name="Range2_1"/>
    <protectedRange sqref="K6:K8" name="Range3_1"/>
    <protectedRange sqref="A9:D9" name="Range1_2"/>
    <protectedRange sqref="F9" name="Range2_2"/>
    <protectedRange sqref="K9" name="Range3_2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B23" sqref="B23"/>
    </sheetView>
  </sheetViews>
  <sheetFormatPr defaultRowHeight="12.75" x14ac:dyDescent="0.2"/>
  <cols>
    <col min="1" max="1" width="5.570312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B20" sqref="B20"/>
    </sheetView>
  </sheetViews>
  <sheetFormatPr defaultRowHeight="12.75" x14ac:dyDescent="0.2"/>
  <cols>
    <col min="1" max="1" width="6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9.85546875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ee34cf5dd6df64f5fa7d4edd820f1143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8e752771febc791d064cbd03b9a686b7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655672-D2D1-4737-A55B-D7BE2D65A5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02AF9F-0BB8-4367-B6BB-74D2E8BAFA1B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3.xml><?xml version="1.0" encoding="utf-8"?>
<ds:datastoreItem xmlns:ds="http://schemas.openxmlformats.org/officeDocument/2006/customXml" ds:itemID="{5D859E79-C00F-4A67-94D2-CF96E38EFC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6.5kVA DB</vt:lpstr>
      <vt:lpstr>Starter 2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Eduan Kraftt</dc:creator>
  <cp:lastModifiedBy>Eduan Kraftt</cp:lastModifiedBy>
  <cp:lastPrinted>2011-11-14T08:46:19Z</cp:lastPrinted>
  <dcterms:created xsi:type="dcterms:W3CDTF">2005-01-06T07:24:39Z</dcterms:created>
  <dcterms:modified xsi:type="dcterms:W3CDTF">2025-10-29T09:59:57Z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MediaServiceImageTags">
    <vt:lpwstr/>
  </property>
</Properties>
</file>